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 1130227\Desktop\"/>
    </mc:Choice>
  </mc:AlternateContent>
  <bookViews>
    <workbookView xWindow="0" yWindow="0" windowWidth="23040" windowHeight="9012"/>
  </bookViews>
  <sheets>
    <sheet name="年度比較" sheetId="6" r:id="rId1"/>
    <sheet name="教務處" sheetId="2" r:id="rId2"/>
    <sheet name="學務處" sheetId="4" r:id="rId3"/>
    <sheet name="總務處" sheetId="1" r:id="rId4"/>
    <sheet name="圖書館" sheetId="5" r:id="rId5"/>
    <sheet name="輔導室" sheetId="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B8" i="6"/>
  <c r="B7" i="6"/>
  <c r="B4" i="6"/>
  <c r="B2" i="6"/>
  <c r="B24" i="1"/>
  <c r="B22" i="1"/>
  <c r="B15" i="1"/>
  <c r="F14" i="4" l="1"/>
  <c r="F13" i="4"/>
  <c r="F12" i="4"/>
  <c r="F11" i="4"/>
  <c r="F10" i="4"/>
  <c r="F9" i="4"/>
  <c r="F8" i="4"/>
  <c r="F7" i="4"/>
  <c r="F6" i="4"/>
  <c r="F5" i="4"/>
  <c r="F4" i="4"/>
  <c r="F3" i="4"/>
  <c r="F15" i="4" l="1"/>
  <c r="E11" i="2"/>
  <c r="E10" i="2"/>
  <c r="E9" i="2"/>
  <c r="E8" i="2"/>
  <c r="E7" i="2"/>
  <c r="E6" i="2"/>
  <c r="E5" i="2"/>
  <c r="E4" i="2"/>
  <c r="E3" i="2"/>
  <c r="D12" i="2" s="1"/>
  <c r="E10" i="3" l="1"/>
  <c r="E9" i="3"/>
  <c r="E8" i="3"/>
  <c r="E7" i="3"/>
  <c r="E6" i="3"/>
  <c r="E5" i="3"/>
  <c r="E4" i="3"/>
  <c r="D11" i="3" s="1"/>
  <c r="C4" i="6" l="1"/>
  <c r="E4" i="6"/>
  <c r="E9" i="6"/>
  <c r="E5" i="6"/>
  <c r="E6" i="6"/>
  <c r="D9" i="6"/>
  <c r="D4" i="6"/>
  <c r="C9" i="6"/>
  <c r="E3" i="6"/>
  <c r="E7" i="6"/>
  <c r="E8" i="6"/>
  <c r="E2" i="6"/>
  <c r="D6" i="5"/>
</calcChain>
</file>

<file path=xl/sharedStrings.xml><?xml version="1.0" encoding="utf-8"?>
<sst xmlns="http://schemas.openxmlformats.org/spreadsheetml/2006/main" count="150" uniqueCount="141">
  <si>
    <t>高三年度紓壓活動(含卡拉ok租用、活動道具材料費、活動抽獎禮、活動點心等)</t>
  </si>
  <si>
    <t>項次</t>
    <phoneticPr fontId="3" type="noConversion"/>
  </si>
  <si>
    <t>經費項目</t>
    <phoneticPr fontId="3" type="noConversion"/>
  </si>
  <si>
    <t>學務處小計</t>
  </si>
  <si>
    <t>購書經費</t>
    <phoneticPr fontId="1" type="noConversion"/>
  </si>
  <si>
    <t>愛書人獎學金</t>
    <phoneticPr fontId="1" type="noConversion"/>
  </si>
  <si>
    <t xml:space="preserve">主題式活動(展覽) </t>
    <phoneticPr fontId="1" type="noConversion"/>
  </si>
  <si>
    <t>保全系統設定費</t>
  </si>
  <si>
    <t>總計</t>
    <phoneticPr fontId="1" type="noConversion"/>
  </si>
  <si>
    <t>合計</t>
    <phoneticPr fontId="1" type="noConversion"/>
  </si>
  <si>
    <t>節</t>
    <phoneticPr fontId="3" type="noConversion"/>
  </si>
  <si>
    <t>高三複習講座及其他講座
(學測複習講座、分科複習講座、高三寫作增能講座)</t>
    <phoneticPr fontId="3" type="noConversion"/>
  </si>
  <si>
    <t>教務處</t>
    <phoneticPr fontId="1" type="noConversion"/>
  </si>
  <si>
    <t>學務處</t>
    <phoneticPr fontId="1" type="noConversion"/>
  </si>
  <si>
    <t>總務處</t>
    <phoneticPr fontId="1" type="noConversion"/>
  </si>
  <si>
    <t>114學年</t>
    <phoneticPr fontId="1" type="noConversion"/>
  </si>
  <si>
    <t>113學年</t>
    <phoneticPr fontId="1" type="noConversion"/>
  </si>
  <si>
    <t>單位：元</t>
    <phoneticPr fontId="1" type="noConversion"/>
  </si>
  <si>
    <t>差異數</t>
    <phoneticPr fontId="1" type="noConversion"/>
  </si>
  <si>
    <t>合計</t>
    <phoneticPr fontId="1" type="noConversion"/>
  </si>
  <si>
    <t>輔導室</t>
    <phoneticPr fontId="1" type="noConversion"/>
  </si>
  <si>
    <t>圖書館</t>
    <phoneticPr fontId="1" type="noConversion"/>
  </si>
  <si>
    <t>總務處部門預算</t>
    <phoneticPr fontId="1" type="noConversion"/>
  </si>
  <si>
    <t>校園建設與維護費</t>
    <phoneticPr fontId="1" type="noConversion"/>
  </si>
  <si>
    <t>項次</t>
    <phoneticPr fontId="3" type="noConversion"/>
  </si>
  <si>
    <t>價格</t>
    <phoneticPr fontId="3" type="noConversion"/>
  </si>
  <si>
    <t>數量</t>
    <phoneticPr fontId="3" type="noConversion"/>
  </si>
  <si>
    <t>增能教學(補充授課鐘點費)</t>
    <phoneticPr fontId="3" type="noConversion"/>
  </si>
  <si>
    <t>高一二英文、數學增能(補救)教學補充授課鐘點費
一節課800元(學校計畫550元、家長會250元)
估計開課4科*120節=480節</t>
    <phoneticPr fontId="3" type="noConversion"/>
  </si>
  <si>
    <t>競賽培訓費用</t>
    <phoneticPr fontId="3" type="noConversion"/>
  </si>
  <si>
    <t>各類競賽培訓(國英數物化生地資)
8科*40節=320節</t>
    <phoneticPr fontId="3" type="noConversion"/>
  </si>
  <si>
    <t>式</t>
    <phoneticPr fontId="3" type="noConversion"/>
  </si>
  <si>
    <t>份</t>
    <phoneticPr fontId="3" type="noConversion"/>
  </si>
  <si>
    <t>115學年度輔導室各類需用經費概算表</t>
    <phoneticPr fontId="3" type="noConversion"/>
  </si>
  <si>
    <t>價格</t>
    <phoneticPr fontId="3" type="noConversion"/>
  </si>
  <si>
    <t>單位</t>
    <phoneticPr fontId="3" type="noConversion"/>
  </si>
  <si>
    <t>數量</t>
    <phoneticPr fontId="3" type="noConversion"/>
  </si>
  <si>
    <t>小計</t>
    <phoneticPr fontId="3" type="noConversion"/>
  </si>
  <si>
    <t>說明</t>
    <phoneticPr fontId="3" type="noConversion"/>
  </si>
  <si>
    <t>高三升學輔導
-面試練習、升學講座(教授、講師指導鐘點費)</t>
    <phoneticPr fontId="3" type="noConversion"/>
  </si>
  <si>
    <t>高三升學輔導升學講座講師費、面試練習諮詢指導外聘教授講師鐘點費(一節次出席鐘點費2000元)、外聘教師茶水餐盒、內聘教師同學點心盒</t>
    <phoneticPr fontId="3" type="noConversion"/>
  </si>
  <si>
    <t>年度紓壓活動</t>
    <phoneticPr fontId="3" type="noConversion"/>
  </si>
  <si>
    <t>式</t>
    <phoneticPr fontId="3" type="noConversion"/>
  </si>
  <si>
    <t>親職教育講座講師補助(補充授課鐘點費交通費)</t>
    <phoneticPr fontId="3" type="noConversion"/>
  </si>
  <si>
    <t>5場*2節次=20節
(講師鐘點費及交通費)</t>
    <phoneticPr fontId="3" type="noConversion"/>
  </si>
  <si>
    <t>心理諮商鐘點費</t>
    <phoneticPr fontId="3" type="noConversion"/>
  </si>
  <si>
    <t>節</t>
    <phoneticPr fontId="3" type="noConversion"/>
  </si>
  <si>
    <t>心理師晤談-40人次*4次*1節次=160節
(含學生晤談、家長諮詢、醫師、心理師出席費諮詢費等)</t>
    <phoneticPr fontId="3" type="noConversion"/>
  </si>
  <si>
    <t>高一新生輔導活動</t>
    <phoneticPr fontId="3" type="noConversion"/>
  </si>
  <si>
    <t>式</t>
    <phoneticPr fontId="3" type="noConversion"/>
  </si>
  <si>
    <t>新生適應輔導活動材料費、印刷費、活動文宣等。</t>
    <phoneticPr fontId="3" type="noConversion"/>
  </si>
  <si>
    <t>講師誤餐費、紀念品、伴手禮</t>
    <phoneticPr fontId="3" type="noConversion"/>
  </si>
  <si>
    <t>份</t>
    <phoneticPr fontId="3" type="noConversion"/>
  </si>
  <si>
    <t>校外來賓紀念品、伴手禮等</t>
    <phoneticPr fontId="3" type="noConversion"/>
  </si>
  <si>
    <t>校系/職涯參訪活動辦理補助</t>
    <phoneticPr fontId="3" type="noConversion"/>
  </si>
  <si>
    <t>對外職涯(大學)參訪交通費補助
生涯講座講師費補助、生涯講座茶水補助
學長分享誤餐餐盒</t>
    <phoneticPr fontId="3" type="noConversion"/>
  </si>
  <si>
    <t>其他補助</t>
    <phoneticPr fontId="3" type="noConversion"/>
  </si>
  <si>
    <t>校園心理健康促進活動補助 (材料費、器材租借、活動小禮、雜支等)</t>
    <phoneticPr fontId="3" type="noConversion"/>
  </si>
  <si>
    <t>合計</t>
    <phoneticPr fontId="3" type="noConversion"/>
  </si>
  <si>
    <t>115學年度圖書館家長會經費概算</t>
    <phoneticPr fontId="3" type="noConversion"/>
  </si>
  <si>
    <t>115學年度教務處各類需用經費概算表</t>
    <phoneticPr fontId="3" type="noConversion"/>
  </si>
  <si>
    <t>單位</t>
    <phoneticPr fontId="3" type="noConversion"/>
  </si>
  <si>
    <t>小計</t>
    <phoneticPr fontId="3" type="noConversion"/>
  </si>
  <si>
    <t>說明</t>
    <phoneticPr fontId="3" type="noConversion"/>
  </si>
  <si>
    <t>外聘資訊教師補助(補充授課鐘點費)</t>
    <phoneticPr fontId="3" type="noConversion"/>
  </si>
  <si>
    <t>節</t>
    <phoneticPr fontId="3" type="noConversion"/>
  </si>
  <si>
    <t>外聘資訊教師鐘點費補助
兼課教師一節課800元(學校預算505元、家長會295元)
估計開課320節(高一多元選修4節*40週、高三加深加廣選修4節*40週)</t>
    <phoneticPr fontId="3" type="noConversion"/>
  </si>
  <si>
    <t>複習講座</t>
    <phoneticPr fontId="3" type="noConversion"/>
  </si>
  <si>
    <t>微課程系列講座</t>
    <phoneticPr fontId="3" type="noConversion"/>
  </si>
  <si>
    <t>時</t>
    <phoneticPr fontId="3" type="noConversion"/>
  </si>
  <si>
    <t>自主學習興趣探索與微課程，除學校計畫外、請家長會負擔部分大學講師鐘點費
12系列講座*4時=48時鐘點費</t>
    <phoneticPr fontId="3" type="noConversion"/>
  </si>
  <si>
    <t>國際交流</t>
    <phoneticPr fontId="3" type="noConversion"/>
  </si>
  <si>
    <t>韓國姊妹校京畿北科學高中120,000元
其他交流活動兩團，各40,000元計
(日本三次、多摩、成城，韓國中央、豐文，德國維蘭德，美國猶他州view mount等)</t>
    <phoneticPr fontId="3" type="noConversion"/>
  </si>
  <si>
    <t>年度紀念品</t>
    <phoneticPr fontId="3" type="noConversion"/>
  </si>
  <si>
    <t>校外來賓紀念品、伴手禮等</t>
    <phoneticPr fontId="3" type="noConversion"/>
  </si>
  <si>
    <t>學生補助</t>
    <phoneticPr fontId="3" type="noConversion"/>
  </si>
  <si>
    <t>式</t>
    <phoneticPr fontId="3" type="noConversion"/>
  </si>
  <si>
    <t>各類對外競賽交通、膳費補助
(學生交通僅補助莒光號票價、住宿僅每日800元)</t>
    <phoneticPr fontId="3" type="noConversion"/>
  </si>
  <si>
    <t>數學競試、英文閱讀認證等相關學科活動及工作人員加班費用等(命題費、監試費、閱卷費、加班費、獎狀獎品費用等)</t>
    <phoneticPr fontId="3" type="noConversion"/>
  </si>
  <si>
    <t>合計</t>
    <phoneticPr fontId="3" type="noConversion"/>
  </si>
  <si>
    <t>數量</t>
    <phoneticPr fontId="1" type="noConversion"/>
  </si>
  <si>
    <t>國際交流活動(訪問日本115.11、日本回訪116.01 &amp; 116.03)</t>
    <phoneticPr fontId="1" type="noConversion"/>
  </si>
  <si>
    <t>學務處音樂校隊社團辦理成果發表補助</t>
    <phoneticPr fontId="1" type="noConversion"/>
  </si>
  <si>
    <t>115學年度學務處家長會經費概算</t>
    <phoneticPr fontId="3" type="noConversion"/>
  </si>
  <si>
    <t>經費項目</t>
    <phoneticPr fontId="3" type="noConversion"/>
  </si>
  <si>
    <t>單價</t>
    <phoneticPr fontId="1" type="noConversion"/>
  </si>
  <si>
    <t>總金額</t>
    <phoneticPr fontId="1" type="noConversion"/>
  </si>
  <si>
    <t>校隊(音樂、體育)參加比賽支出補助(交通、膳宿等)</t>
    <phoneticPr fontId="3" type="noConversion"/>
  </si>
  <si>
    <t>新生學生手冊印刷</t>
    <phoneticPr fontId="1" type="noConversion"/>
  </si>
  <si>
    <t>日本教育旅行1位帶隊教師團費
(115.11參訪日本姐妹校成城高校及多摩高校)</t>
    <phoneticPr fontId="1" type="noConversion"/>
  </si>
  <si>
    <t>陸運會音響、帳篷租借，檢討會餐敘</t>
    <phoneticPr fontId="1" type="noConversion"/>
  </si>
  <si>
    <t>水運會音響、帳篷租借，檢討會餐敘</t>
    <phoneticPr fontId="3" type="noConversion"/>
  </si>
  <si>
    <t>畢業典禮燈光音響租借、場地布置、家長會獎禮品等部份補助</t>
    <phoneticPr fontId="3" type="noConversion"/>
  </si>
  <si>
    <t>園遊會音響租借、舞台布置、表演社團等部份補助</t>
    <phoneticPr fontId="3" type="noConversion"/>
  </si>
  <si>
    <t>竹中竹女文藝獎評審費、交通費、茶敘費、場地佈置費、獎金</t>
    <phoneticPr fontId="3" type="noConversion"/>
  </si>
  <si>
    <t>學務處相關(含體育)設備器材臨時新增、維護費用</t>
    <phoneticPr fontId="3" type="noConversion"/>
  </si>
  <si>
    <t>115學年度總務處擬提請家長會協助之經費</t>
    <phoneticPr fontId="1" type="noConversion"/>
  </si>
  <si>
    <t>項目</t>
    <phoneticPr fontId="1" type="noConversion"/>
  </si>
  <si>
    <t>家長會金額</t>
    <phoneticPr fontId="1" type="noConversion"/>
  </si>
  <si>
    <t>計算方式</t>
    <phoneticPr fontId="1" type="noConversion"/>
  </si>
  <si>
    <t>備註說明(均採實用實支)</t>
    <phoneticPr fontId="1" type="noConversion"/>
  </si>
  <si>
    <t>校園建設維護費</t>
    <phoneticPr fontId="1" type="noConversion"/>
  </si>
  <si>
    <t>校園保全費</t>
    <phoneticPr fontId="1" type="noConversion"/>
  </si>
  <si>
    <t>90,375*12=1,084,500</t>
    <phoneticPr fontId="1" type="noConversion"/>
  </si>
  <si>
    <t>校園保全費全年1,795,500元(總務處管制性項目支應711,000元，家長會支應1,084,500元)</t>
    <phoneticPr fontId="1" type="noConversion"/>
  </si>
  <si>
    <t>10,800*12=129,600</t>
    <phoneticPr fontId="1" type="noConversion"/>
  </si>
  <si>
    <t>每月10,800元*12個月=129,600元(114年後為10,800元/月)</t>
    <phoneticPr fontId="1" type="noConversion"/>
  </si>
  <si>
    <t>廁所清潔</t>
    <phoneticPr fontId="1" type="noConversion"/>
  </si>
  <si>
    <t>80,000*4=320,000</t>
    <phoneticPr fontId="1" type="noConversion"/>
  </si>
  <si>
    <t>全校外包廁所清潔一年四次，於重大活動或開學前處理，擬將費用入學校帳戶以招標方式處理</t>
    <phoneticPr fontId="1" type="noConversion"/>
  </si>
  <si>
    <t>飲水機維修費用</t>
    <phoneticPr fontId="1" type="noConversion"/>
  </si>
  <si>
    <t>8,000*12=96,000</t>
    <phoneticPr fontId="1" type="noConversion"/>
  </si>
  <si>
    <t>零件更換及設備維護(每月約8,000元，共計12個月)</t>
    <phoneticPr fontId="1" type="noConversion"/>
  </si>
  <si>
    <t>校園樹木修剪及清運</t>
    <phoneticPr fontId="1" type="noConversion"/>
  </si>
  <si>
    <t>35,000*5=175,000</t>
    <phoneticPr fontId="1" type="noConversion"/>
  </si>
  <si>
    <t>校園中需要機具及吊車處理之樹木修剪費用(一年約5次，每次約35,000元)(依需求不定時請廠商處理)</t>
    <phoneticPr fontId="1" type="noConversion"/>
  </si>
  <si>
    <t>校園雜草處理</t>
    <phoneticPr fontId="1" type="noConversion"/>
  </si>
  <si>
    <t>21,000*10=210,000</t>
    <phoneticPr fontId="1" type="noConversion"/>
  </si>
  <si>
    <t>技工友無法處理的斜坡或高處需要機具處理的部分，及技工友人力不足需外包綠美化(夏天4-11月共計約10次，一次約為21,000元)(依需求及草木生長速度不定時請修剪樹木及除草廠商處理)</t>
    <phoneticPr fontId="1" type="noConversion"/>
  </si>
  <si>
    <t>滅鼠費用</t>
    <phoneticPr fontId="1" type="noConversion"/>
  </si>
  <si>
    <t>5,500*12=66,000</t>
    <phoneticPr fontId="1" type="noConversion"/>
  </si>
  <si>
    <t>114年1月後新增音樂館改為5,500元/月</t>
    <phoneticPr fontId="1" type="noConversion"/>
  </si>
  <si>
    <t>校園環境清消</t>
    <phoneticPr fontId="1" type="noConversion"/>
  </si>
  <si>
    <t>30,000*4=120,000</t>
    <phoneticPr fontId="1" type="noConversion"/>
  </si>
  <si>
    <t>校園登革熱病媒蚊消毒及噴灑食用級藥物，一年約4次，每次約30,000元(若有其他公務預算則會增加清消次數)</t>
    <phoneticPr fontId="1" type="noConversion"/>
  </si>
  <si>
    <t>消防零件更新及維護</t>
    <phoneticPr fontId="1" type="noConversion"/>
  </si>
  <si>
    <t>各大樓警報系統及檢修，零件更換及設備維護。並與總務處控制性項目一併支出。</t>
    <phoneticPr fontId="1" type="noConversion"/>
  </si>
  <si>
    <t>臨時修繕</t>
    <phoneticPr fontId="1" type="noConversion"/>
  </si>
  <si>
    <t>窗簾更換或維修、水溝蓋維修更換、樓梯扶手更換或新增、草地或操場夯實、網路設備更新或維修、監視器更換或維修、臨時機械設備更換或維修、廁所維修、教室維修及維護費用等臨時修繕</t>
    <phoneticPr fontId="1" type="noConversion"/>
  </si>
  <si>
    <t>合計</t>
    <phoneticPr fontId="1" type="noConversion"/>
  </si>
  <si>
    <t>總務處部門預算</t>
    <phoneticPr fontId="1" type="noConversion"/>
  </si>
  <si>
    <t>中元普渡及拜拜費用</t>
    <phoneticPr fontId="1" type="noConversion"/>
  </si>
  <si>
    <t>中元普渡及新春團拜所需之餅乾、水果、飲料、香燭金紙等等。</t>
    <phoneticPr fontId="1" type="noConversion"/>
  </si>
  <si>
    <t>技工友獎金</t>
    <phoneticPr fontId="1" type="noConversion"/>
  </si>
  <si>
    <t>1,000*5+1,000*5</t>
    <phoneticPr fontId="1" type="noConversion"/>
  </si>
  <si>
    <t>1,000元為中秋節獎金、1,000元為勞工節獎金，114年7月後技工友為5人</t>
    <phoneticPr fontId="1" type="noConversion"/>
  </si>
  <si>
    <t>瓶裝水</t>
    <phoneticPr fontId="1" type="noConversion"/>
  </si>
  <si>
    <t>240*12=2,880</t>
    <phoneticPr fontId="1" type="noConversion"/>
  </si>
  <si>
    <t>廠商到校服務時或講師到校時需要瓶裝水。估計每箱24瓶600ml，每箱240元*12箱=2,880元</t>
    <phoneticPr fontId="1" type="noConversion"/>
  </si>
  <si>
    <t>115學年</t>
    <phoneticPr fontId="1" type="noConversion"/>
  </si>
  <si>
    <t>補助會議、講座、諮詢相關鐘點費、餐費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</si>
</sst>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[Red]\(#,##0\)"/>
  </numFmts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2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176" fontId="5" fillId="0" borderId="0" xfId="1" applyNumberFormat="1" applyFont="1" applyAlignment="1"/>
    <xf numFmtId="0" fontId="5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176" fontId="8" fillId="0" borderId="2" xfId="1" applyNumberFormat="1" applyFont="1" applyBorder="1">
      <alignment vertical="center"/>
    </xf>
    <xf numFmtId="176" fontId="7" fillId="0" borderId="2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7" fillId="3" borderId="2" xfId="0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>
      <alignment vertical="center"/>
    </xf>
    <xf numFmtId="178" fontId="9" fillId="0" borderId="2" xfId="0" applyNumberFormat="1" applyFont="1" applyBorder="1">
      <alignment vertical="center"/>
    </xf>
    <xf numFmtId="0" fontId="9" fillId="0" borderId="2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178" fontId="12" fillId="0" borderId="2" xfId="0" applyNumberFormat="1" applyFont="1" applyBorder="1">
      <alignment vertical="center"/>
    </xf>
    <xf numFmtId="177" fontId="12" fillId="0" borderId="2" xfId="0" applyNumberFormat="1" applyFont="1" applyBorder="1">
      <alignment vertical="center"/>
    </xf>
    <xf numFmtId="0" fontId="9" fillId="0" borderId="6" xfId="0" applyFont="1" applyBorder="1">
      <alignment vertical="center"/>
    </xf>
    <xf numFmtId="177" fontId="9" fillId="0" borderId="6" xfId="0" applyNumberFormat="1" applyFont="1" applyBorder="1">
      <alignment vertical="center"/>
    </xf>
    <xf numFmtId="178" fontId="9" fillId="0" borderId="6" xfId="0" applyNumberFormat="1" applyFont="1" applyBorder="1">
      <alignment vertical="center"/>
    </xf>
    <xf numFmtId="0" fontId="9" fillId="0" borderId="7" xfId="0" applyFont="1" applyBorder="1">
      <alignment vertical="center"/>
    </xf>
    <xf numFmtId="177" fontId="9" fillId="0" borderId="7" xfId="0" applyNumberFormat="1" applyFont="1" applyBorder="1">
      <alignment vertical="center"/>
    </xf>
    <xf numFmtId="178" fontId="9" fillId="0" borderId="7" xfId="0" applyNumberFormat="1" applyFont="1" applyBorder="1">
      <alignment vertical="center"/>
    </xf>
    <xf numFmtId="0" fontId="9" fillId="0" borderId="8" xfId="0" applyFont="1" applyBorder="1">
      <alignment vertical="center"/>
    </xf>
    <xf numFmtId="177" fontId="9" fillId="0" borderId="9" xfId="0" applyNumberFormat="1" applyFont="1" applyBorder="1">
      <alignment vertical="center"/>
    </xf>
    <xf numFmtId="178" fontId="9" fillId="0" borderId="10" xfId="0" applyNumberFormat="1" applyFont="1" applyBorder="1">
      <alignment vertical="center"/>
    </xf>
    <xf numFmtId="0" fontId="11" fillId="0" borderId="11" xfId="0" applyFont="1" applyBorder="1" applyAlignment="1">
      <alignment horizontal="right" vertical="center"/>
    </xf>
    <xf numFmtId="178" fontId="12" fillId="0" borderId="12" xfId="0" applyNumberFormat="1" applyFont="1" applyBorder="1">
      <alignment vertical="center"/>
    </xf>
    <xf numFmtId="0" fontId="11" fillId="0" borderId="13" xfId="0" applyFont="1" applyBorder="1" applyAlignment="1">
      <alignment horizontal="right" vertical="center"/>
    </xf>
    <xf numFmtId="177" fontId="12" fillId="0" borderId="14" xfId="0" applyNumberFormat="1" applyFont="1" applyBorder="1">
      <alignment vertical="center"/>
    </xf>
    <xf numFmtId="178" fontId="12" fillId="0" borderId="14" xfId="0" applyNumberFormat="1" applyFont="1" applyBorder="1">
      <alignment vertical="center"/>
    </xf>
    <xf numFmtId="178" fontId="12" fillId="0" borderId="15" xfId="0" applyNumberFormat="1" applyFont="1" applyBorder="1">
      <alignment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176" fontId="13" fillId="0" borderId="2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/>
    <xf numFmtId="0" fontId="13" fillId="0" borderId="0" xfId="0" applyFont="1" applyAlignment="1">
      <alignment horizontal="left"/>
    </xf>
    <xf numFmtId="176" fontId="13" fillId="0" borderId="0" xfId="1" applyNumberFormat="1" applyFont="1" applyAlignment="1"/>
    <xf numFmtId="0" fontId="13" fillId="0" borderId="2" xfId="0" applyFont="1" applyBorder="1" applyAlignment="1">
      <alignment horizontal="center"/>
    </xf>
    <xf numFmtId="176" fontId="13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76" fontId="14" fillId="0" borderId="2" xfId="1" applyNumberFormat="1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176" fontId="14" fillId="0" borderId="2" xfId="1" applyNumberFormat="1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/>
    <xf numFmtId="0" fontId="0" fillId="0" borderId="2" xfId="0" applyBorder="1">
      <alignment vertical="center"/>
    </xf>
    <xf numFmtId="0" fontId="0" fillId="0" borderId="2" xfId="2" applyFont="1" applyBorder="1" applyAlignment="1">
      <alignment horizontal="left" vertical="center"/>
    </xf>
    <xf numFmtId="0" fontId="4" fillId="0" borderId="2" xfId="2" applyBorder="1" applyAlignment="1">
      <alignment horizontal="left" vertical="center"/>
    </xf>
    <xf numFmtId="176" fontId="16" fillId="0" borderId="2" xfId="1" applyNumberFormat="1" applyFont="1" applyBorder="1">
      <alignment vertical="center"/>
    </xf>
    <xf numFmtId="176" fontId="16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76" fontId="0" fillId="0" borderId="2" xfId="1" applyNumberFormat="1" applyFont="1" applyBorder="1">
      <alignment vertical="center"/>
    </xf>
    <xf numFmtId="0" fontId="17" fillId="0" borderId="2" xfId="2" applyFont="1" applyBorder="1" applyAlignment="1">
      <alignment horizontal="left" vertical="center"/>
    </xf>
    <xf numFmtId="176" fontId="17" fillId="0" borderId="2" xfId="1" applyNumberFormat="1" applyFont="1" applyBorder="1" applyAlignment="1">
      <alignment horizontal="right" vertical="center"/>
    </xf>
    <xf numFmtId="176" fontId="12" fillId="3" borderId="2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7" fontId="12" fillId="0" borderId="0" xfId="0" applyNumberFormat="1" applyFont="1">
      <alignment vertical="center"/>
    </xf>
    <xf numFmtId="177" fontId="12" fillId="0" borderId="16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/>
    </xf>
    <xf numFmtId="176" fontId="13" fillId="0" borderId="2" xfId="1" applyNumberFormat="1" applyFont="1" applyBorder="1" applyAlignment="1">
      <alignment horizontal="center"/>
    </xf>
    <xf numFmtId="0" fontId="0" fillId="0" borderId="2" xfId="2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2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/>
    </xf>
    <xf numFmtId="0" fontId="14" fillId="0" borderId="2" xfId="0" applyFont="1" applyBorder="1" applyAlignment="1">
      <alignment horizontal="center"/>
    </xf>
    <xf numFmtId="176" fontId="14" fillId="0" borderId="2" xfId="1" applyNumberFormat="1" applyFont="1" applyBorder="1" applyAlignment="1">
      <alignment horizontal="center"/>
    </xf>
  </cellXfs>
  <cellStyles count="3">
    <cellStyle name="一般" xfId="0" builtinId="0"/>
    <cellStyle name="一般 4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8" sqref="G8"/>
    </sheetView>
  </sheetViews>
  <sheetFormatPr defaultRowHeight="16.2"/>
  <cols>
    <col min="1" max="2" width="21.21875" customWidth="1"/>
    <col min="3" max="3" width="21.77734375" customWidth="1"/>
    <col min="4" max="4" width="20.44140625" customWidth="1"/>
    <col min="5" max="5" width="18.6640625" customWidth="1"/>
    <col min="6" max="6" width="13" customWidth="1"/>
  </cols>
  <sheetData>
    <row r="1" spans="1:6" ht="24.6">
      <c r="A1" s="15"/>
      <c r="B1" s="16" t="s">
        <v>139</v>
      </c>
      <c r="C1" s="16" t="s">
        <v>15</v>
      </c>
      <c r="D1" s="16" t="s">
        <v>16</v>
      </c>
      <c r="E1" s="16" t="s">
        <v>18</v>
      </c>
      <c r="F1" s="20" t="s">
        <v>17</v>
      </c>
    </row>
    <row r="2" spans="1:6" ht="24.6">
      <c r="A2" s="15" t="s">
        <v>12</v>
      </c>
      <c r="B2" s="17">
        <f>教務處!D12</f>
        <v>780000</v>
      </c>
      <c r="C2" s="17">
        <v>780000</v>
      </c>
      <c r="D2" s="18">
        <v>772000</v>
      </c>
      <c r="E2" s="18">
        <f>C2-D2</f>
        <v>8000</v>
      </c>
    </row>
    <row r="3" spans="1:6" ht="25.2" thickBot="1">
      <c r="A3" s="23" t="s">
        <v>13</v>
      </c>
      <c r="B3" s="24">
        <v>600000</v>
      </c>
      <c r="C3" s="24">
        <v>600000</v>
      </c>
      <c r="D3" s="25">
        <v>600000</v>
      </c>
      <c r="E3" s="25">
        <f t="shared" ref="E3:E8" si="0">C3-D3</f>
        <v>0</v>
      </c>
    </row>
    <row r="4" spans="1:6" ht="24.6">
      <c r="A4" s="29" t="s">
        <v>14</v>
      </c>
      <c r="B4" s="30">
        <f>總務處!B24</f>
        <v>2623000</v>
      </c>
      <c r="C4" s="30">
        <f>SUM(C5:C6)</f>
        <v>2523000</v>
      </c>
      <c r="D4" s="30">
        <f>SUM(D5:D6)</f>
        <v>2285600</v>
      </c>
      <c r="E4" s="31">
        <f t="shared" si="0"/>
        <v>237400</v>
      </c>
    </row>
    <row r="5" spans="1:6">
      <c r="A5" s="32" t="s">
        <v>22</v>
      </c>
      <c r="B5" s="22">
        <v>23000</v>
      </c>
      <c r="C5" s="22">
        <v>23000</v>
      </c>
      <c r="D5" s="21">
        <v>29000</v>
      </c>
      <c r="E5" s="33">
        <f t="shared" si="0"/>
        <v>-6000</v>
      </c>
    </row>
    <row r="6" spans="1:6" ht="16.8" thickBot="1">
      <c r="A6" s="34" t="s">
        <v>23</v>
      </c>
      <c r="B6" s="35">
        <v>2600000</v>
      </c>
      <c r="C6" s="35">
        <v>2500000</v>
      </c>
      <c r="D6" s="36">
        <v>2256600</v>
      </c>
      <c r="E6" s="37">
        <f t="shared" si="0"/>
        <v>243400</v>
      </c>
    </row>
    <row r="7" spans="1:6" ht="24.6">
      <c r="A7" s="26" t="s">
        <v>21</v>
      </c>
      <c r="B7" s="27">
        <f>C7</f>
        <v>100000</v>
      </c>
      <c r="C7" s="27">
        <v>100000</v>
      </c>
      <c r="D7" s="28">
        <v>100000</v>
      </c>
      <c r="E7" s="28">
        <f t="shared" si="0"/>
        <v>0</v>
      </c>
    </row>
    <row r="8" spans="1:6" ht="24.6">
      <c r="A8" s="15" t="s">
        <v>20</v>
      </c>
      <c r="B8" s="17">
        <f>C8</f>
        <v>417000</v>
      </c>
      <c r="C8" s="17">
        <v>417000</v>
      </c>
      <c r="D8" s="18">
        <v>407000</v>
      </c>
      <c r="E8" s="18">
        <f t="shared" si="0"/>
        <v>10000</v>
      </c>
    </row>
    <row r="9" spans="1:6" ht="24.6">
      <c r="A9" s="19" t="s">
        <v>19</v>
      </c>
      <c r="B9" s="18">
        <f>B2+B3+B4+B7+B8</f>
        <v>4520000</v>
      </c>
      <c r="C9" s="18">
        <f>C2+C3+C4+C7+C8</f>
        <v>4420000</v>
      </c>
      <c r="D9" s="18">
        <f>D2+D3+D4+D7+D8</f>
        <v>4164600</v>
      </c>
      <c r="E9" s="18">
        <f>E2+E3+E4+E7+E8</f>
        <v>255400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7" workbookViewId="0">
      <selection activeCell="E15" sqref="E15"/>
    </sheetView>
  </sheetViews>
  <sheetFormatPr defaultColWidth="9" defaultRowHeight="24.6"/>
  <cols>
    <col min="1" max="1" width="27.33203125" style="45" customWidth="1"/>
    <col min="2" max="2" width="20.88671875" style="46" bestFit="1" customWidth="1"/>
    <col min="3" max="3" width="8.77734375" style="39" bestFit="1" customWidth="1"/>
    <col min="4" max="4" width="12.109375" style="46" bestFit="1" customWidth="1"/>
    <col min="5" max="5" width="20.88671875" style="46" bestFit="1" customWidth="1"/>
    <col min="6" max="6" width="68" style="38" customWidth="1"/>
    <col min="7" max="16384" width="9" style="38"/>
  </cols>
  <sheetData>
    <row r="1" spans="1:6">
      <c r="A1" s="81" t="s">
        <v>60</v>
      </c>
      <c r="B1" s="81"/>
      <c r="C1" s="81"/>
      <c r="D1" s="81"/>
      <c r="E1" s="81"/>
      <c r="F1" s="81"/>
    </row>
    <row r="2" spans="1:6" s="39" customFormat="1">
      <c r="A2" s="47"/>
      <c r="B2" s="48" t="s">
        <v>25</v>
      </c>
      <c r="C2" s="47" t="s">
        <v>61</v>
      </c>
      <c r="D2" s="48" t="s">
        <v>26</v>
      </c>
      <c r="E2" s="48" t="s">
        <v>62</v>
      </c>
      <c r="F2" s="47" t="s">
        <v>63</v>
      </c>
    </row>
    <row r="3" spans="1:6" ht="98.4">
      <c r="A3" s="40" t="s">
        <v>27</v>
      </c>
      <c r="B3" s="41">
        <v>250</v>
      </c>
      <c r="C3" s="42" t="s">
        <v>10</v>
      </c>
      <c r="D3" s="41">
        <v>480</v>
      </c>
      <c r="E3" s="41">
        <f>B3*D3</f>
        <v>120000</v>
      </c>
      <c r="F3" s="43" t="s">
        <v>28</v>
      </c>
    </row>
    <row r="4" spans="1:6" ht="123">
      <c r="A4" s="40" t="s">
        <v>64</v>
      </c>
      <c r="B4" s="41">
        <v>295</v>
      </c>
      <c r="C4" s="42" t="s">
        <v>65</v>
      </c>
      <c r="D4" s="41">
        <v>320</v>
      </c>
      <c r="E4" s="41">
        <f t="shared" ref="E4:E10" si="0">B4*D4</f>
        <v>94400</v>
      </c>
      <c r="F4" s="43" t="s">
        <v>66</v>
      </c>
    </row>
    <row r="5" spans="1:6" ht="73.8">
      <c r="A5" s="40" t="s">
        <v>67</v>
      </c>
      <c r="B5" s="41">
        <v>1000</v>
      </c>
      <c r="C5" s="42" t="s">
        <v>10</v>
      </c>
      <c r="D5" s="41">
        <v>50</v>
      </c>
      <c r="E5" s="41">
        <f t="shared" si="0"/>
        <v>50000</v>
      </c>
      <c r="F5" s="43" t="s">
        <v>11</v>
      </c>
    </row>
    <row r="6" spans="1:6" ht="73.8">
      <c r="A6" s="40" t="s">
        <v>68</v>
      </c>
      <c r="B6" s="41">
        <v>2000</v>
      </c>
      <c r="C6" s="42" t="s">
        <v>69</v>
      </c>
      <c r="D6" s="41">
        <v>48</v>
      </c>
      <c r="E6" s="41">
        <f t="shared" si="0"/>
        <v>96000</v>
      </c>
      <c r="F6" s="43" t="s">
        <v>70</v>
      </c>
    </row>
    <row r="7" spans="1:6" ht="49.2">
      <c r="A7" s="40" t="s">
        <v>29</v>
      </c>
      <c r="B7" s="41">
        <v>420</v>
      </c>
      <c r="C7" s="42" t="s">
        <v>10</v>
      </c>
      <c r="D7" s="41">
        <v>320</v>
      </c>
      <c r="E7" s="41">
        <f t="shared" si="0"/>
        <v>134400</v>
      </c>
      <c r="F7" s="43" t="s">
        <v>30</v>
      </c>
    </row>
    <row r="8" spans="1:6" ht="98.4">
      <c r="A8" s="40" t="s">
        <v>71</v>
      </c>
      <c r="B8" s="41">
        <v>200000</v>
      </c>
      <c r="C8" s="42" t="s">
        <v>31</v>
      </c>
      <c r="D8" s="41">
        <v>1</v>
      </c>
      <c r="E8" s="41">
        <f t="shared" si="0"/>
        <v>200000</v>
      </c>
      <c r="F8" s="43" t="s">
        <v>72</v>
      </c>
    </row>
    <row r="9" spans="1:6">
      <c r="A9" s="40" t="s">
        <v>73</v>
      </c>
      <c r="B9" s="41">
        <v>500</v>
      </c>
      <c r="C9" s="42" t="s">
        <v>32</v>
      </c>
      <c r="D9" s="41">
        <v>40</v>
      </c>
      <c r="E9" s="41">
        <f t="shared" si="0"/>
        <v>20000</v>
      </c>
      <c r="F9" s="43" t="s">
        <v>74</v>
      </c>
    </row>
    <row r="10" spans="1:6" ht="73.8">
      <c r="A10" s="40" t="s">
        <v>75</v>
      </c>
      <c r="B10" s="41">
        <v>25000</v>
      </c>
      <c r="C10" s="42" t="s">
        <v>76</v>
      </c>
      <c r="D10" s="41">
        <v>1</v>
      </c>
      <c r="E10" s="41">
        <f t="shared" si="0"/>
        <v>25000</v>
      </c>
      <c r="F10" s="43" t="s">
        <v>77</v>
      </c>
    </row>
    <row r="11" spans="1:6" ht="73.8">
      <c r="A11" s="40" t="s">
        <v>56</v>
      </c>
      <c r="B11" s="41">
        <v>40200</v>
      </c>
      <c r="C11" s="42" t="s">
        <v>31</v>
      </c>
      <c r="D11" s="41">
        <v>1</v>
      </c>
      <c r="E11" s="41">
        <f>D11*B11</f>
        <v>40200</v>
      </c>
      <c r="F11" s="43" t="s">
        <v>78</v>
      </c>
    </row>
    <row r="12" spans="1:6">
      <c r="A12" s="82" t="s">
        <v>79</v>
      </c>
      <c r="B12" s="82"/>
      <c r="C12" s="82"/>
      <c r="D12" s="83">
        <f>SUM(E3:E11)</f>
        <v>780000</v>
      </c>
      <c r="E12" s="83"/>
      <c r="F12" s="44"/>
    </row>
  </sheetData>
  <mergeCells count="3">
    <mergeCell ref="A1:F1"/>
    <mergeCell ref="A12:C12"/>
    <mergeCell ref="D12:E1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1" sqref="H1"/>
    </sheetView>
  </sheetViews>
  <sheetFormatPr defaultRowHeight="16.2"/>
  <cols>
    <col min="3" max="3" width="69.6640625" customWidth="1"/>
    <col min="4" max="4" width="20.88671875" customWidth="1"/>
    <col min="6" max="6" width="10.44140625" bestFit="1" customWidth="1"/>
    <col min="9" max="9" width="48.6640625" customWidth="1"/>
    <col min="10" max="10" width="19.33203125" customWidth="1"/>
  </cols>
  <sheetData>
    <row r="1" spans="1:6">
      <c r="A1" s="87" t="s">
        <v>83</v>
      </c>
      <c r="B1" s="88"/>
      <c r="C1" s="88"/>
      <c r="D1" s="88"/>
      <c r="E1" s="88"/>
      <c r="F1" s="88"/>
    </row>
    <row r="2" spans="1:6">
      <c r="A2" s="1" t="s">
        <v>24</v>
      </c>
      <c r="B2" s="86" t="s">
        <v>84</v>
      </c>
      <c r="C2" s="86"/>
      <c r="D2" s="1" t="s">
        <v>85</v>
      </c>
      <c r="E2" s="56" t="s">
        <v>80</v>
      </c>
      <c r="F2" s="1" t="s">
        <v>86</v>
      </c>
    </row>
    <row r="3" spans="1:6" ht="19.5" customHeight="1">
      <c r="A3" s="1">
        <v>1</v>
      </c>
      <c r="B3" s="57" t="s">
        <v>87</v>
      </c>
      <c r="C3" s="58"/>
      <c r="D3" s="59">
        <v>100000</v>
      </c>
      <c r="E3" s="56">
        <v>1</v>
      </c>
      <c r="F3" s="59">
        <f>D3*E3</f>
        <v>100000</v>
      </c>
    </row>
    <row r="4" spans="1:6" ht="19.5" customHeight="1">
      <c r="A4" s="1">
        <v>2</v>
      </c>
      <c r="B4" s="57" t="s">
        <v>88</v>
      </c>
      <c r="C4" s="57"/>
      <c r="D4" s="59">
        <v>70</v>
      </c>
      <c r="E4" s="56">
        <v>700</v>
      </c>
      <c r="F4" s="59">
        <f t="shared" ref="F4:F14" si="0">D4*E4</f>
        <v>49000</v>
      </c>
    </row>
    <row r="5" spans="1:6" ht="39.6" customHeight="1">
      <c r="A5" s="1">
        <v>3</v>
      </c>
      <c r="B5" s="89" t="s">
        <v>89</v>
      </c>
      <c r="C5" s="90"/>
      <c r="D5" s="59">
        <v>55000</v>
      </c>
      <c r="E5" s="56">
        <v>1</v>
      </c>
      <c r="F5" s="59">
        <f t="shared" si="0"/>
        <v>55000</v>
      </c>
    </row>
    <row r="6" spans="1:6" ht="51" customHeight="1">
      <c r="A6" s="1">
        <v>4</v>
      </c>
      <c r="B6" s="84" t="s">
        <v>81</v>
      </c>
      <c r="C6" s="85"/>
      <c r="D6" s="60">
        <v>10000</v>
      </c>
      <c r="E6" s="56">
        <v>3</v>
      </c>
      <c r="F6" s="59">
        <f t="shared" si="0"/>
        <v>30000</v>
      </c>
    </row>
    <row r="7" spans="1:6" ht="19.5" customHeight="1">
      <c r="A7" s="1">
        <v>5</v>
      </c>
      <c r="B7" s="57" t="s">
        <v>90</v>
      </c>
      <c r="C7" s="57"/>
      <c r="D7" s="59">
        <v>35000</v>
      </c>
      <c r="E7" s="56">
        <v>1</v>
      </c>
      <c r="F7" s="59">
        <f t="shared" si="0"/>
        <v>35000</v>
      </c>
    </row>
    <row r="8" spans="1:6" ht="19.5" customHeight="1">
      <c r="A8" s="1">
        <v>6</v>
      </c>
      <c r="B8" s="57" t="s">
        <v>91</v>
      </c>
      <c r="C8" s="57"/>
      <c r="D8" s="59">
        <v>80000</v>
      </c>
      <c r="E8" s="56">
        <v>1</v>
      </c>
      <c r="F8" s="59">
        <f t="shared" si="0"/>
        <v>80000</v>
      </c>
    </row>
    <row r="9" spans="1:6" ht="19.5" customHeight="1">
      <c r="A9" s="1">
        <v>7</v>
      </c>
      <c r="B9" s="57" t="s">
        <v>92</v>
      </c>
      <c r="C9" s="57"/>
      <c r="D9" s="59">
        <v>70000</v>
      </c>
      <c r="E9" s="56">
        <v>1</v>
      </c>
      <c r="F9" s="59">
        <f t="shared" si="0"/>
        <v>70000</v>
      </c>
    </row>
    <row r="10" spans="1:6" ht="19.5" customHeight="1">
      <c r="A10" s="1">
        <v>8</v>
      </c>
      <c r="B10" s="57" t="s">
        <v>93</v>
      </c>
      <c r="C10" s="57"/>
      <c r="D10" s="59">
        <v>30000</v>
      </c>
      <c r="E10" s="56">
        <v>1</v>
      </c>
      <c r="F10" s="59">
        <f t="shared" si="0"/>
        <v>30000</v>
      </c>
    </row>
    <row r="11" spans="1:6" ht="19.5" customHeight="1">
      <c r="A11" s="1">
        <v>9</v>
      </c>
      <c r="B11" s="57" t="s">
        <v>94</v>
      </c>
      <c r="C11" s="58"/>
      <c r="D11" s="59">
        <v>50000</v>
      </c>
      <c r="E11" s="56">
        <v>1</v>
      </c>
      <c r="F11" s="59">
        <f t="shared" si="0"/>
        <v>50000</v>
      </c>
    </row>
    <row r="12" spans="1:6" ht="19.5" customHeight="1">
      <c r="A12" s="1">
        <v>10</v>
      </c>
      <c r="B12" s="57" t="s">
        <v>140</v>
      </c>
      <c r="C12" s="57"/>
      <c r="D12" s="59">
        <v>11000</v>
      </c>
      <c r="E12" s="56">
        <v>1</v>
      </c>
      <c r="F12" s="59">
        <f t="shared" si="0"/>
        <v>11000</v>
      </c>
    </row>
    <row r="13" spans="1:6">
      <c r="A13" s="1">
        <v>11</v>
      </c>
      <c r="B13" s="61" t="s">
        <v>95</v>
      </c>
      <c r="C13" s="61"/>
      <c r="D13" s="62">
        <v>60000</v>
      </c>
      <c r="E13" s="56">
        <v>1</v>
      </c>
      <c r="F13" s="59">
        <f t="shared" si="0"/>
        <v>60000</v>
      </c>
    </row>
    <row r="14" spans="1:6" ht="19.5" customHeight="1">
      <c r="A14" s="1">
        <v>12</v>
      </c>
      <c r="B14" s="61" t="s">
        <v>82</v>
      </c>
      <c r="C14" s="61"/>
      <c r="D14" s="62">
        <v>10000</v>
      </c>
      <c r="E14" s="56">
        <v>3</v>
      </c>
      <c r="F14" s="59">
        <f t="shared" si="0"/>
        <v>30000</v>
      </c>
    </row>
    <row r="15" spans="1:6">
      <c r="A15" s="56"/>
      <c r="B15" s="63" t="s">
        <v>3</v>
      </c>
      <c r="C15" s="63"/>
      <c r="D15" s="64"/>
      <c r="E15" s="56"/>
      <c r="F15" s="64">
        <f>SUM(F3:F14)</f>
        <v>600000</v>
      </c>
    </row>
  </sheetData>
  <mergeCells count="4">
    <mergeCell ref="B6:C6"/>
    <mergeCell ref="B2:C2"/>
    <mergeCell ref="A1:F1"/>
    <mergeCell ref="B5:C5"/>
  </mergeCells>
  <phoneticPr fontId="1" type="noConversion"/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22" sqref="D22"/>
    </sheetView>
  </sheetViews>
  <sheetFormatPr defaultRowHeight="16.2"/>
  <cols>
    <col min="1" max="1" width="22.6640625" style="2" bestFit="1" customWidth="1"/>
    <col min="2" max="2" width="14.109375" bestFit="1" customWidth="1"/>
    <col min="3" max="3" width="23.88671875" bestFit="1" customWidth="1"/>
    <col min="4" max="4" width="110.33203125" bestFit="1" customWidth="1"/>
  </cols>
  <sheetData>
    <row r="1" spans="1:4">
      <c r="A1" s="91" t="s">
        <v>96</v>
      </c>
      <c r="B1" s="91"/>
      <c r="C1" s="91"/>
      <c r="D1" s="66"/>
    </row>
    <row r="2" spans="1:4">
      <c r="A2" s="68" t="s">
        <v>97</v>
      </c>
      <c r="B2" s="68" t="s">
        <v>98</v>
      </c>
      <c r="C2" s="68" t="s">
        <v>99</v>
      </c>
      <c r="D2" s="68" t="s">
        <v>100</v>
      </c>
    </row>
    <row r="3" spans="1:4">
      <c r="A3" s="76" t="s">
        <v>101</v>
      </c>
      <c r="B3" s="67"/>
      <c r="C3" s="67"/>
      <c r="D3" s="67"/>
    </row>
    <row r="4" spans="1:4">
      <c r="A4" s="68" t="s">
        <v>102</v>
      </c>
      <c r="B4" s="69">
        <v>1084500</v>
      </c>
      <c r="C4" s="69" t="s">
        <v>103</v>
      </c>
      <c r="D4" s="70" t="s">
        <v>104</v>
      </c>
    </row>
    <row r="5" spans="1:4">
      <c r="A5" s="68" t="s">
        <v>7</v>
      </c>
      <c r="B5" s="69">
        <v>129600</v>
      </c>
      <c r="C5" s="69" t="s">
        <v>105</v>
      </c>
      <c r="D5" s="71" t="s">
        <v>106</v>
      </c>
    </row>
    <row r="6" spans="1:4">
      <c r="A6" s="68" t="s">
        <v>107</v>
      </c>
      <c r="B6" s="69">
        <v>320000</v>
      </c>
      <c r="C6" s="69" t="s">
        <v>108</v>
      </c>
      <c r="D6" s="70" t="s">
        <v>109</v>
      </c>
    </row>
    <row r="7" spans="1:4">
      <c r="A7" s="68" t="s">
        <v>110</v>
      </c>
      <c r="B7" s="69">
        <v>96000</v>
      </c>
      <c r="C7" s="69" t="s">
        <v>111</v>
      </c>
      <c r="D7" s="72" t="s">
        <v>112</v>
      </c>
    </row>
    <row r="8" spans="1:4">
      <c r="A8" s="68" t="s">
        <v>113</v>
      </c>
      <c r="B8" s="69">
        <v>175000</v>
      </c>
      <c r="C8" s="69" t="s">
        <v>114</v>
      </c>
      <c r="D8" s="70" t="s">
        <v>115</v>
      </c>
    </row>
    <row r="9" spans="1:4" ht="32.4">
      <c r="A9" s="68" t="s">
        <v>116</v>
      </c>
      <c r="B9" s="69">
        <v>210000</v>
      </c>
      <c r="C9" s="69" t="s">
        <v>117</v>
      </c>
      <c r="D9" s="70" t="s">
        <v>118</v>
      </c>
    </row>
    <row r="10" spans="1:4">
      <c r="A10" s="73" t="s">
        <v>119</v>
      </c>
      <c r="B10" s="74">
        <v>66000</v>
      </c>
      <c r="C10" s="74" t="s">
        <v>120</v>
      </c>
      <c r="D10" s="71" t="s">
        <v>121</v>
      </c>
    </row>
    <row r="11" spans="1:4" ht="48" customHeight="1">
      <c r="A11" s="68" t="s">
        <v>122</v>
      </c>
      <c r="B11" s="69">
        <v>120000</v>
      </c>
      <c r="C11" s="69" t="s">
        <v>123</v>
      </c>
      <c r="D11" s="70" t="s">
        <v>124</v>
      </c>
    </row>
    <row r="12" spans="1:4">
      <c r="A12" s="68" t="s">
        <v>125</v>
      </c>
      <c r="B12" s="69">
        <v>100000</v>
      </c>
      <c r="C12" s="69"/>
      <c r="D12" s="70" t="s">
        <v>126</v>
      </c>
    </row>
    <row r="13" spans="1:4" ht="32.4">
      <c r="A13" s="68" t="s">
        <v>127</v>
      </c>
      <c r="B13" s="69">
        <v>298900</v>
      </c>
      <c r="C13" s="69"/>
      <c r="D13" s="70" t="s">
        <v>128</v>
      </c>
    </row>
    <row r="14" spans="1:4">
      <c r="A14" s="67"/>
      <c r="B14" s="75"/>
      <c r="C14" s="75"/>
      <c r="D14" s="66"/>
    </row>
    <row r="15" spans="1:4">
      <c r="A15" s="68" t="s">
        <v>129</v>
      </c>
      <c r="B15" s="69">
        <f>SUM(B4:B14)</f>
        <v>2600000</v>
      </c>
      <c r="C15" s="75"/>
      <c r="D15" s="66"/>
    </row>
    <row r="16" spans="1:4">
      <c r="A16" s="67"/>
      <c r="B16" s="75"/>
      <c r="C16" s="75"/>
      <c r="D16" s="66"/>
    </row>
    <row r="17" spans="1:4">
      <c r="A17" s="76" t="s">
        <v>130</v>
      </c>
      <c r="B17" s="78"/>
      <c r="C17" s="79"/>
      <c r="D17" s="80"/>
    </row>
    <row r="18" spans="1:4">
      <c r="A18" s="68" t="s">
        <v>131</v>
      </c>
      <c r="B18" s="69">
        <v>10000</v>
      </c>
      <c r="C18" s="22"/>
      <c r="D18" s="70" t="s">
        <v>132</v>
      </c>
    </row>
    <row r="19" spans="1:4">
      <c r="A19" s="68" t="s">
        <v>133</v>
      </c>
      <c r="B19" s="69">
        <v>10000</v>
      </c>
      <c r="C19" s="22" t="s">
        <v>134</v>
      </c>
      <c r="D19" s="70" t="s">
        <v>135</v>
      </c>
    </row>
    <row r="20" spans="1:4">
      <c r="A20" s="68" t="s">
        <v>136</v>
      </c>
      <c r="B20" s="69">
        <v>3000</v>
      </c>
      <c r="C20" s="22" t="s">
        <v>137</v>
      </c>
      <c r="D20" s="70" t="s">
        <v>138</v>
      </c>
    </row>
    <row r="21" spans="1:4">
      <c r="A21" s="66"/>
      <c r="B21" s="77"/>
      <c r="C21" s="77"/>
      <c r="D21" s="66"/>
    </row>
    <row r="22" spans="1:4">
      <c r="A22" s="68" t="s">
        <v>9</v>
      </c>
      <c r="B22" s="69">
        <f>SUM(B18:B21)</f>
        <v>23000</v>
      </c>
      <c r="C22" s="77"/>
      <c r="D22" s="66"/>
    </row>
    <row r="23" spans="1:4" ht="19.8">
      <c r="A23" s="11"/>
      <c r="B23" s="7"/>
      <c r="C23" s="7"/>
      <c r="D23" s="7"/>
    </row>
    <row r="24" spans="1:4" ht="19.8">
      <c r="A24" s="12" t="s">
        <v>8</v>
      </c>
      <c r="B24" s="65">
        <f>B15+B22</f>
        <v>2623000</v>
      </c>
      <c r="C24" s="7"/>
      <c r="D24" s="7"/>
    </row>
  </sheetData>
  <mergeCells count="1">
    <mergeCell ref="A1:C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F7" sqref="F7"/>
    </sheetView>
  </sheetViews>
  <sheetFormatPr defaultRowHeight="16.2"/>
  <cols>
    <col min="3" max="3" width="30.33203125" customWidth="1"/>
    <col min="4" max="4" width="23.77734375" customWidth="1"/>
  </cols>
  <sheetData>
    <row r="1" spans="1:4" ht="19.8">
      <c r="B1" s="92" t="s">
        <v>59</v>
      </c>
      <c r="C1" s="92"/>
      <c r="D1" s="92"/>
    </row>
    <row r="2" spans="1:4" ht="19.8">
      <c r="A2" s="1" t="s">
        <v>1</v>
      </c>
      <c r="B2" s="93" t="s">
        <v>2</v>
      </c>
      <c r="C2" s="93"/>
      <c r="D2" s="8"/>
    </row>
    <row r="3" spans="1:4" ht="19.8">
      <c r="A3" s="1">
        <v>1</v>
      </c>
      <c r="B3" s="94" t="s">
        <v>4</v>
      </c>
      <c r="C3" s="95"/>
      <c r="D3" s="9">
        <v>20000</v>
      </c>
    </row>
    <row r="4" spans="1:4" ht="19.8">
      <c r="A4" s="1">
        <v>2</v>
      </c>
      <c r="B4" s="94" t="s">
        <v>5</v>
      </c>
      <c r="C4" s="96"/>
      <c r="D4" s="10">
        <v>20000</v>
      </c>
    </row>
    <row r="5" spans="1:4" ht="19.8">
      <c r="A5" s="1">
        <v>3</v>
      </c>
      <c r="B5" s="97" t="s">
        <v>6</v>
      </c>
      <c r="C5" s="96"/>
      <c r="D5" s="10">
        <v>60000</v>
      </c>
    </row>
    <row r="6" spans="1:4" ht="19.8">
      <c r="B6" s="7"/>
      <c r="C6" s="14" t="s">
        <v>9</v>
      </c>
      <c r="D6" s="13">
        <f>SUM(D3:D5)</f>
        <v>100000</v>
      </c>
    </row>
    <row r="7" spans="1:4" ht="19.8">
      <c r="B7" s="7"/>
      <c r="C7" s="7"/>
      <c r="D7" s="7"/>
    </row>
  </sheetData>
  <mergeCells count="5">
    <mergeCell ref="B1:D1"/>
    <mergeCell ref="B2:C2"/>
    <mergeCell ref="B3:C3"/>
    <mergeCell ref="B4:C4"/>
    <mergeCell ref="B5:C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7" zoomScale="75" zoomScaleNormal="75" workbookViewId="0">
      <selection activeCell="H6" sqref="H6"/>
    </sheetView>
  </sheetViews>
  <sheetFormatPr defaultColWidth="9" defaultRowHeight="22.2"/>
  <cols>
    <col min="1" max="1" width="33.33203125" style="4" customWidth="1"/>
    <col min="2" max="2" width="15.44140625" style="5" bestFit="1" customWidth="1"/>
    <col min="3" max="3" width="10" style="6" bestFit="1" customWidth="1"/>
    <col min="4" max="4" width="10.21875" style="5" bestFit="1" customWidth="1"/>
    <col min="5" max="5" width="17.77734375" style="5" bestFit="1" customWidth="1"/>
    <col min="6" max="6" width="78.77734375" style="3" customWidth="1"/>
    <col min="7" max="16384" width="9" style="3"/>
  </cols>
  <sheetData>
    <row r="1" spans="1:6" ht="28.2">
      <c r="A1" s="98" t="s">
        <v>33</v>
      </c>
      <c r="B1" s="98"/>
      <c r="C1" s="98"/>
      <c r="D1" s="98"/>
      <c r="E1" s="98"/>
      <c r="F1" s="98"/>
    </row>
    <row r="2" spans="1:6" ht="28.2">
      <c r="A2" s="49"/>
      <c r="B2" s="50" t="s">
        <v>34</v>
      </c>
      <c r="C2" s="49" t="s">
        <v>35</v>
      </c>
      <c r="D2" s="50" t="s">
        <v>36</v>
      </c>
      <c r="E2" s="50" t="s">
        <v>37</v>
      </c>
      <c r="F2" s="49" t="s">
        <v>38</v>
      </c>
    </row>
    <row r="3" spans="1:6" ht="112.8">
      <c r="A3" s="51" t="s">
        <v>39</v>
      </c>
      <c r="B3" s="52">
        <v>2000</v>
      </c>
      <c r="C3" s="53" t="s">
        <v>10</v>
      </c>
      <c r="D3" s="52">
        <v>50</v>
      </c>
      <c r="E3" s="52">
        <v>100000</v>
      </c>
      <c r="F3" s="54" t="s">
        <v>40</v>
      </c>
    </row>
    <row r="4" spans="1:6" ht="56.4">
      <c r="A4" s="51" t="s">
        <v>41</v>
      </c>
      <c r="B4" s="52">
        <v>20000</v>
      </c>
      <c r="C4" s="53" t="s">
        <v>42</v>
      </c>
      <c r="D4" s="52">
        <v>1</v>
      </c>
      <c r="E4" s="52">
        <f t="shared" ref="E4:E9" si="0">B4*D4</f>
        <v>20000</v>
      </c>
      <c r="F4" s="54" t="s">
        <v>0</v>
      </c>
    </row>
    <row r="5" spans="1:6" ht="84.6">
      <c r="A5" s="51" t="s">
        <v>43</v>
      </c>
      <c r="B5" s="52">
        <v>2000</v>
      </c>
      <c r="C5" s="53" t="s">
        <v>10</v>
      </c>
      <c r="D5" s="52">
        <v>20</v>
      </c>
      <c r="E5" s="52">
        <f t="shared" si="0"/>
        <v>40000</v>
      </c>
      <c r="F5" s="54" t="s">
        <v>44</v>
      </c>
    </row>
    <row r="6" spans="1:6" ht="84.6">
      <c r="A6" s="51" t="s">
        <v>45</v>
      </c>
      <c r="B6" s="52">
        <v>1200</v>
      </c>
      <c r="C6" s="53" t="s">
        <v>46</v>
      </c>
      <c r="D6" s="52">
        <v>160</v>
      </c>
      <c r="E6" s="52">
        <f t="shared" si="0"/>
        <v>192000</v>
      </c>
      <c r="F6" s="54" t="s">
        <v>47</v>
      </c>
    </row>
    <row r="7" spans="1:6" ht="56.4">
      <c r="A7" s="51" t="s">
        <v>48</v>
      </c>
      <c r="B7" s="52">
        <v>5000</v>
      </c>
      <c r="C7" s="53" t="s">
        <v>49</v>
      </c>
      <c r="D7" s="52">
        <v>1</v>
      </c>
      <c r="E7" s="52">
        <f t="shared" si="0"/>
        <v>5000</v>
      </c>
      <c r="F7" s="54" t="s">
        <v>50</v>
      </c>
    </row>
    <row r="8" spans="1:6" ht="56.4">
      <c r="A8" s="51" t="s">
        <v>51</v>
      </c>
      <c r="B8" s="52">
        <v>500</v>
      </c>
      <c r="C8" s="53" t="s">
        <v>52</v>
      </c>
      <c r="D8" s="52">
        <v>40</v>
      </c>
      <c r="E8" s="52">
        <f t="shared" si="0"/>
        <v>20000</v>
      </c>
      <c r="F8" s="54" t="s">
        <v>53</v>
      </c>
    </row>
    <row r="9" spans="1:6" ht="84.6">
      <c r="A9" s="51" t="s">
        <v>54</v>
      </c>
      <c r="B9" s="52">
        <v>30000</v>
      </c>
      <c r="C9" s="53" t="s">
        <v>42</v>
      </c>
      <c r="D9" s="52">
        <v>1</v>
      </c>
      <c r="E9" s="52">
        <f t="shared" si="0"/>
        <v>30000</v>
      </c>
      <c r="F9" s="54" t="s">
        <v>55</v>
      </c>
    </row>
    <row r="10" spans="1:6" ht="56.4">
      <c r="A10" s="51" t="s">
        <v>56</v>
      </c>
      <c r="B10" s="52">
        <v>10000</v>
      </c>
      <c r="C10" s="53" t="s">
        <v>42</v>
      </c>
      <c r="D10" s="52">
        <v>1</v>
      </c>
      <c r="E10" s="52">
        <f>D10*B10</f>
        <v>10000</v>
      </c>
      <c r="F10" s="54" t="s">
        <v>57</v>
      </c>
    </row>
    <row r="11" spans="1:6" ht="28.2">
      <c r="A11" s="99" t="s">
        <v>58</v>
      </c>
      <c r="B11" s="99"/>
      <c r="C11" s="99"/>
      <c r="D11" s="100">
        <f>SUM(E3:E10)</f>
        <v>417000</v>
      </c>
      <c r="E11" s="100"/>
      <c r="F11" s="55"/>
    </row>
  </sheetData>
  <mergeCells count="3">
    <mergeCell ref="A1:F1"/>
    <mergeCell ref="A11:C11"/>
    <mergeCell ref="D11:E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年度比較</vt:lpstr>
      <vt:lpstr>教務處</vt:lpstr>
      <vt:lpstr>學務處</vt:lpstr>
      <vt:lpstr>總務處</vt:lpstr>
      <vt:lpstr>圖書館</vt:lpstr>
      <vt:lpstr>輔導室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2025-05-26T01:13:20Z</cp:lastPrinted>
  <dcterms:created xsi:type="dcterms:W3CDTF">2023-09-11T00:52:51Z</dcterms:created>
  <dcterms:modified xsi:type="dcterms:W3CDTF">2026-06-26T03:30:05Z</dcterms:modified>
</cp:coreProperties>
</file>